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40" yWindow="12" windowWidth="14940" windowHeight="9312"/>
  </bookViews>
  <sheets>
    <sheet name="14．町税の内訳" sheetId="1" r:id="rId1"/>
  </sheets>
  <calcPr calcId="191029" iterate="1" iterateCount="1" iterateDelta="0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<sst xmlns="http://schemas.openxmlformats.org/spreadsheetml/2006/main" xmlns:r="http://schemas.openxmlformats.org/officeDocument/2006/relationships" count="26" uniqueCount="26">
  <si>
    <t>単位：円、％</t>
  </si>
  <si>
    <t>法人分</t>
  </si>
  <si>
    <t>令和3年度</t>
    <rPh sb="0" eb="2">
      <t>レイワ</t>
    </rPh>
    <phoneticPr fontId="19"/>
  </si>
  <si>
    <t>区　　　分</t>
  </si>
  <si>
    <t>令和2年度</t>
  </si>
  <si>
    <t>令和元年度</t>
  </si>
  <si>
    <t>総額</t>
  </si>
  <si>
    <t>決 算 額</t>
  </si>
  <si>
    <t>構成比</t>
  </si>
  <si>
    <t>〔普通税〕</t>
  </si>
  <si>
    <t>町民税</t>
  </si>
  <si>
    <t>令和5年度</t>
    <rPh sb="0" eb="2">
      <t>レイワ</t>
    </rPh>
    <phoneticPr fontId="19"/>
  </si>
  <si>
    <t>個人分</t>
  </si>
  <si>
    <t>徴収率</t>
  </si>
  <si>
    <t>固定資産税</t>
  </si>
  <si>
    <t>１人当たり</t>
  </si>
  <si>
    <t>〔目的税〕</t>
  </si>
  <si>
    <t>軽自動車税</t>
  </si>
  <si>
    <t>町たばこ税</t>
  </si>
  <si>
    <t>入湯税</t>
  </si>
  <si>
    <t>負担額</t>
  </si>
  <si>
    <t>都市計画税</t>
  </si>
  <si>
    <t>１世帯当たり</t>
  </si>
  <si>
    <t>資料：総務部税務課</t>
  </si>
  <si>
    <t>(注) 負担額は各年度末現在の人口、世帯数で算出した数値。</t>
  </si>
  <si>
    <t>令和4年度</t>
    <rPh sb="0" eb="2">
      <t>レイワ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</si>
</sst>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0;[Red]#,##0"/>
    <numFmt numFmtId="177" formatCode="0.0_ "/>
    <numFmt numFmtId="178" formatCode="#,##0_);[Red]\(#,##0\)"/>
    <numFmt numFmtId="179" formatCode="0_ "/>
    <numFmt numFmtId="180" formatCode="0.0_);\(0.0\)"/>
  </numFmts>
  <fonts count="24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2"/>
      <color auto="1"/>
      <name val="ＭＳ ゴシック"/>
      <family val="3"/>
    </font>
    <font>
      <sz val="10"/>
      <color auto="1"/>
      <name val="ＭＳ 明朝"/>
      <family val="1"/>
    </font>
    <font>
      <b/>
      <sz val="10"/>
      <color auto="1"/>
      <name val="ＭＳ 明朝"/>
      <family val="1"/>
    </font>
    <font>
      <sz val="10"/>
      <color auto="1"/>
      <name val="ＭＳ Ｐ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45">
    <xf numFmtId="0" fontId="0" fillId="0" borderId="0" xfId="0"/>
    <xf numFmtId="0" fontId="0" fillId="0" borderId="0" xfId="0" applyProtection="1">
      <protection hidden="1"/>
    </xf>
    <xf numFmtId="0" fontId="20" fillId="0" borderId="0" xfId="0" applyFont="1" applyAlignment="1" applyProtection="1">
      <alignment vertical="center"/>
      <protection hidden="1"/>
    </xf>
    <xf numFmtId="0" fontId="21" fillId="0" borderId="10" xfId="0" applyFont="1" applyBorder="1" applyAlignment="1" applyProtection="1">
      <alignment horizontal="center" vertical="center" wrapText="1"/>
      <protection hidden="1"/>
    </xf>
    <xf numFmtId="0" fontId="0" fillId="0" borderId="11" xfId="0" applyBorder="1" applyProtection="1">
      <protection hidden="1"/>
    </xf>
    <xf numFmtId="0" fontId="22" fillId="0" borderId="12" xfId="0" applyFont="1" applyBorder="1" applyAlignment="1" applyProtection="1">
      <alignment horizontal="distributed" vertical="center" wrapText="1" indent="1"/>
      <protection hidden="1"/>
    </xf>
    <xf numFmtId="0" fontId="21" fillId="0" borderId="13" xfId="0" applyFont="1" applyBorder="1" applyAlignment="1" applyProtection="1">
      <alignment horizontal="justify" vertical="center" wrapText="1"/>
      <protection hidden="1"/>
    </xf>
    <xf numFmtId="0" fontId="21" fillId="0" borderId="14" xfId="0" applyFont="1" applyBorder="1" applyAlignment="1" applyProtection="1">
      <alignment horizontal="center" vertical="center" wrapText="1"/>
      <protection hidden="1"/>
    </xf>
    <xf numFmtId="0" fontId="21" fillId="0" borderId="14" xfId="0" applyFont="1" applyBorder="1" applyAlignment="1" applyProtection="1">
      <alignment horizontal="distributed" vertical="center" wrapText="1" indent="1"/>
      <protection hidden="1"/>
    </xf>
    <xf numFmtId="0" fontId="21" fillId="0" borderId="14" xfId="0" applyFont="1" applyBorder="1" applyAlignment="1" applyProtection="1">
      <alignment horizontal="justify" vertical="center" wrapText="1"/>
      <protection hidden="1"/>
    </xf>
    <xf numFmtId="0" fontId="21" fillId="0" borderId="15" xfId="0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6" xfId="0" applyBorder="1" applyProtection="1">
      <protection hidden="1"/>
    </xf>
    <xf numFmtId="0" fontId="0" fillId="0" borderId="17" xfId="0" applyBorder="1" applyProtection="1">
      <protection hidden="1"/>
    </xf>
    <xf numFmtId="0" fontId="22" fillId="0" borderId="18" xfId="0" applyFont="1" applyBorder="1" applyAlignment="1" applyProtection="1">
      <alignment horizontal="distributed" vertical="center" wrapText="1" indent="1"/>
      <protection hidden="1"/>
    </xf>
    <xf numFmtId="0" fontId="21" fillId="0" borderId="19" xfId="0" applyFont="1" applyBorder="1" applyAlignment="1" applyProtection="1">
      <alignment horizontal="justify" vertical="center" wrapText="1"/>
      <protection hidden="1"/>
    </xf>
    <xf numFmtId="0" fontId="21" fillId="0" borderId="20" xfId="0" applyFont="1" applyBorder="1" applyAlignment="1" applyProtection="1">
      <alignment horizontal="distributed" vertical="center" wrapText="1" indent="1"/>
      <protection hidden="1"/>
    </xf>
    <xf numFmtId="0" fontId="21" fillId="0" borderId="20" xfId="0" applyFont="1" applyBorder="1" applyAlignment="1" applyProtection="1">
      <alignment horizontal="justify" vertical="center" wrapText="1"/>
      <protection hidden="1"/>
    </xf>
    <xf numFmtId="0" fontId="23" fillId="0" borderId="20" xfId="0" applyFont="1" applyBorder="1" applyAlignment="1" applyProtection="1">
      <alignment horizontal="distributed" vertical="center" wrapText="1" indent="1"/>
      <protection hidden="1"/>
    </xf>
    <xf numFmtId="0" fontId="23" fillId="0" borderId="21" xfId="0" applyFont="1" applyBorder="1" applyAlignment="1" applyProtection="1">
      <alignment horizontal="distributed" vertical="center" wrapText="1" indent="1"/>
      <protection hidden="1"/>
    </xf>
    <xf numFmtId="0" fontId="21" fillId="0" borderId="0" xfId="0" applyFont="1" applyAlignment="1" applyProtection="1">
      <alignment horizontal="right" vertical="center"/>
      <protection hidden="1"/>
    </xf>
    <xf numFmtId="176" fontId="22" fillId="0" borderId="12" xfId="0" applyNumberFormat="1" applyFont="1" applyBorder="1" applyAlignment="1" applyProtection="1">
      <alignment horizontal="right" vertical="center" wrapText="1"/>
      <protection hidden="1"/>
    </xf>
    <xf numFmtId="176" fontId="21" fillId="0" borderId="13" xfId="0" applyNumberFormat="1" applyFont="1" applyBorder="1" applyAlignment="1" applyProtection="1">
      <alignment horizontal="right" vertical="center" wrapText="1"/>
      <protection hidden="1"/>
    </xf>
    <xf numFmtId="176" fontId="21" fillId="0" borderId="14" xfId="0" applyNumberFormat="1" applyFont="1" applyBorder="1" applyAlignment="1" applyProtection="1">
      <alignment horizontal="right" vertical="center" wrapText="1"/>
      <protection locked="0" hidden="1"/>
    </xf>
    <xf numFmtId="176" fontId="21" fillId="0" borderId="14" xfId="0" applyNumberFormat="1" applyFont="1" applyBorder="1" applyAlignment="1" applyProtection="1">
      <alignment horizontal="right" vertical="center" wrapText="1"/>
      <protection hidden="1"/>
    </xf>
    <xf numFmtId="177" fontId="21" fillId="0" borderId="22" xfId="0" applyNumberFormat="1" applyFont="1" applyBorder="1" applyAlignment="1" applyProtection="1">
      <alignment vertical="center" wrapText="1"/>
      <protection hidden="1"/>
    </xf>
    <xf numFmtId="178" fontId="21" fillId="0" borderId="22" xfId="0" applyNumberFormat="1" applyFont="1" applyBorder="1" applyAlignment="1" applyProtection="1">
      <alignment vertical="center" wrapText="1"/>
      <protection hidden="1"/>
    </xf>
    <xf numFmtId="178" fontId="21" fillId="0" borderId="23" xfId="0" applyNumberFormat="1" applyFont="1" applyBorder="1" applyAlignment="1" applyProtection="1">
      <alignment vertical="center" wrapText="1"/>
      <protection hidden="1"/>
    </xf>
    <xf numFmtId="179" fontId="0" fillId="0" borderId="0" xfId="0" applyNumberFormat="1" applyFont="1" applyAlignment="1" applyProtection="1">
      <alignment vertical="center"/>
      <protection hidden="1"/>
    </xf>
    <xf numFmtId="0" fontId="21" fillId="0" borderId="16" xfId="0" applyFont="1" applyBorder="1" applyAlignment="1" applyProtection="1">
      <alignment horizontal="center" vertical="center" wrapText="1"/>
      <protection hidden="1"/>
    </xf>
    <xf numFmtId="0" fontId="21" fillId="0" borderId="17" xfId="0" applyFont="1" applyBorder="1" applyAlignment="1" applyProtection="1">
      <alignment horizontal="center" vertical="center" wrapText="1"/>
      <protection hidden="1"/>
    </xf>
    <xf numFmtId="177" fontId="22" fillId="0" borderId="18" xfId="0" applyNumberFormat="1" applyFont="1" applyBorder="1" applyAlignment="1" applyProtection="1">
      <alignment horizontal="right" vertical="center"/>
      <protection hidden="1"/>
    </xf>
    <xf numFmtId="177" fontId="21" fillId="0" borderId="19" xfId="0" applyNumberFormat="1" applyFont="1" applyBorder="1" applyAlignment="1" applyProtection="1">
      <alignment horizontal="right" vertical="center"/>
      <protection hidden="1"/>
    </xf>
    <xf numFmtId="177" fontId="21" fillId="0" borderId="20" xfId="0" applyNumberFormat="1" applyFont="1" applyBorder="1" applyAlignment="1" applyProtection="1">
      <alignment horizontal="right" vertical="center"/>
      <protection hidden="1"/>
    </xf>
    <xf numFmtId="180" fontId="21" fillId="0" borderId="20" xfId="0" applyNumberFormat="1" applyFont="1" applyBorder="1" applyAlignment="1" applyProtection="1">
      <alignment horizontal="right" vertical="center"/>
      <protection hidden="1"/>
    </xf>
    <xf numFmtId="177" fontId="21" fillId="0" borderId="24" xfId="0" applyNumberFormat="1" applyFont="1" applyBorder="1" applyAlignment="1" applyProtection="1">
      <alignment vertical="center" wrapText="1"/>
      <protection hidden="1"/>
    </xf>
    <xf numFmtId="178" fontId="21" fillId="0" borderId="24" xfId="0" applyNumberFormat="1" applyFont="1" applyBorder="1" applyAlignment="1" applyProtection="1">
      <alignment vertical="center" wrapText="1"/>
      <protection hidden="1"/>
    </xf>
    <xf numFmtId="178" fontId="21" fillId="0" borderId="25" xfId="0" applyNumberFormat="1" applyFont="1" applyBorder="1" applyAlignment="1" applyProtection="1">
      <alignment vertical="center" wrapText="1"/>
      <protection hidden="1"/>
    </xf>
    <xf numFmtId="179" fontId="17" fillId="0" borderId="0" xfId="0" applyNumberFormat="1" applyFont="1" applyAlignment="1" applyProtection="1">
      <alignment vertical="center"/>
      <protection hidden="1"/>
    </xf>
    <xf numFmtId="177" fontId="21" fillId="0" borderId="22" xfId="0" applyNumberFormat="1" applyFont="1" applyBorder="1" applyAlignment="1" applyProtection="1">
      <alignment vertical="center" wrapText="1"/>
      <protection locked="0" hidden="1"/>
    </xf>
    <xf numFmtId="178" fontId="21" fillId="0" borderId="22" xfId="0" applyNumberFormat="1" applyFont="1" applyBorder="1" applyAlignment="1" applyProtection="1">
      <alignment vertical="center" wrapText="1"/>
      <protection locked="0" hidden="1"/>
    </xf>
    <xf numFmtId="178" fontId="21" fillId="0" borderId="23" xfId="0" applyNumberFormat="1" applyFont="1" applyBorder="1" applyAlignment="1" applyProtection="1">
      <alignment vertical="center" wrapText="1"/>
      <protection locked="0" hidden="1"/>
    </xf>
    <xf numFmtId="179" fontId="21" fillId="0" borderId="0" xfId="0" applyNumberFormat="1" applyFont="1" applyAlignment="1" applyProtection="1">
      <alignment vertical="center"/>
      <protection hidden="1"/>
    </xf>
    <xf numFmtId="0" fontId="0" fillId="0" borderId="0" xfId="0" applyBorder="1" applyProtection="1">
      <protection hidden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dxfs count="1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19"/>
  <sheetViews>
    <sheetView showGridLines="0" tabSelected="1" workbookViewId="0">
      <selection activeCell="K24" sqref="K24"/>
    </sheetView>
  </sheetViews>
  <sheetFormatPr defaultColWidth="9" defaultRowHeight="13.2"/>
  <cols>
    <col min="1" max="1" width="8.33203125" style="1" customWidth="1"/>
    <col min="2" max="2" width="16" style="1" customWidth="1"/>
    <col min="3" max="3" width="18.109375" style="1" customWidth="1"/>
    <col min="4" max="4" width="8" style="1" customWidth="1"/>
    <col min="5" max="5" width="18.109375" style="1" customWidth="1"/>
    <col min="6" max="6" width="8" style="1" customWidth="1"/>
    <col min="7" max="7" width="18.109375" style="1" customWidth="1"/>
    <col min="8" max="8" width="8" style="1" customWidth="1"/>
    <col min="9" max="9" width="18.109375" style="1" customWidth="1"/>
    <col min="10" max="10" width="8" style="1" customWidth="1"/>
    <col min="11" max="11" width="18.109375" style="1" customWidth="1"/>
    <col min="12" max="12" width="8" style="1" customWidth="1"/>
    <col min="13" max="254" width="9" style="1" bestFit="1" customWidth="0"/>
    <col min="255" max="16384" width="9" style="1"/>
  </cols>
  <sheetData>
    <row r="1" spans="1:30" ht="14.4">
      <c r="A1" s="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30" ht="14.4">
      <c r="A2" s="2"/>
      <c r="B2" s="12"/>
      <c r="C2" s="21"/>
      <c r="D2" s="21"/>
      <c r="E2" s="12"/>
      <c r="F2" s="21"/>
      <c r="G2" s="12"/>
      <c r="H2" s="21"/>
      <c r="I2" s="12"/>
      <c r="J2" s="21"/>
      <c r="K2" s="12"/>
      <c r="L2" s="21" t="s">
        <v>0</v>
      </c>
    </row>
    <row r="3" spans="1:30" ht="13.5" customHeight="1">
      <c r="A3" s="3" t="s">
        <v>3</v>
      </c>
      <c r="B3" s="13"/>
      <c r="C3" s="3" t="s">
        <v>5</v>
      </c>
      <c r="D3" s="30"/>
      <c r="E3" s="3" t="s">
        <v>4</v>
      </c>
      <c r="F3" s="30"/>
      <c r="G3" s="3" t="s">
        <v>2</v>
      </c>
      <c r="H3" s="30"/>
      <c r="I3" s="3" t="s">
        <v>25</v>
      </c>
      <c r="J3" s="30"/>
      <c r="K3" s="3" t="s">
        <v>11</v>
      </c>
      <c r="L3" s="30"/>
    </row>
    <row r="4" spans="1:30">
      <c r="A4" s="4"/>
      <c r="B4" s="14"/>
      <c r="C4" s="10" t="s">
        <v>7</v>
      </c>
      <c r="D4" s="31" t="s">
        <v>8</v>
      </c>
      <c r="E4" s="10" t="s">
        <v>7</v>
      </c>
      <c r="F4" s="31" t="s">
        <v>8</v>
      </c>
      <c r="G4" s="10" t="s">
        <v>7</v>
      </c>
      <c r="H4" s="31" t="s">
        <v>8</v>
      </c>
      <c r="I4" s="10" t="s">
        <v>7</v>
      </c>
      <c r="J4" s="31" t="s">
        <v>8</v>
      </c>
      <c r="K4" s="10" t="s">
        <v>7</v>
      </c>
      <c r="L4" s="31" t="s">
        <v>8</v>
      </c>
    </row>
    <row r="5" spans="1:30">
      <c r="A5" s="5" t="s">
        <v>6</v>
      </c>
      <c r="B5" s="15"/>
      <c r="C5" s="22">
        <f>SUM(C7:C11,C13:C14)</f>
        <v>2650639587</v>
      </c>
      <c r="D5" s="32">
        <v>100</v>
      </c>
      <c r="E5" s="22">
        <f>SUM(E7:E11,E13:E14)</f>
        <v>2719660086</v>
      </c>
      <c r="F5" s="32">
        <v>100</v>
      </c>
      <c r="G5" s="22">
        <f>SUM(G7:G11,G13:G14)</f>
        <v>2655807542</v>
      </c>
      <c r="H5" s="32">
        <v>100</v>
      </c>
      <c r="I5" s="22">
        <f>SUM(I7:I11,I13:I14)</f>
        <v>2703535058</v>
      </c>
      <c r="J5" s="32">
        <v>100</v>
      </c>
      <c r="K5" s="22">
        <f>SUM(K7:K11,K13:K14)</f>
        <v>2725506025</v>
      </c>
      <c r="L5" s="32">
        <v>100</v>
      </c>
    </row>
    <row r="6" spans="1:30">
      <c r="A6" s="6" t="s">
        <v>9</v>
      </c>
      <c r="B6" s="16"/>
      <c r="C6" s="23"/>
      <c r="D6" s="33"/>
      <c r="E6" s="23"/>
      <c r="F6" s="33"/>
      <c r="G6" s="23"/>
      <c r="H6" s="33"/>
      <c r="I6" s="23"/>
      <c r="J6" s="33"/>
      <c r="K6" s="23"/>
      <c r="L6" s="33"/>
    </row>
    <row r="7" spans="1:30" ht="14.25" customHeight="1">
      <c r="A7" s="7" t="s">
        <v>10</v>
      </c>
      <c r="B7" s="17" t="s">
        <v>12</v>
      </c>
      <c r="C7" s="24">
        <v>1372554733</v>
      </c>
      <c r="D7" s="34">
        <f>ROUND(C7/C5*100,1)</f>
        <v>51.8</v>
      </c>
      <c r="E7" s="24">
        <v>1408314253</v>
      </c>
      <c r="F7" s="34">
        <f>ROUND(E7/E5*100,1)</f>
        <v>51.8</v>
      </c>
      <c r="G7" s="24">
        <v>1383119891</v>
      </c>
      <c r="H7" s="34">
        <f>ROUND(G7/G5*100,1)</f>
        <v>52.1</v>
      </c>
      <c r="I7" s="24">
        <v>1383866330</v>
      </c>
      <c r="J7" s="34">
        <f>ROUND(I7/I5*100,1)</f>
        <v>51.2</v>
      </c>
      <c r="K7" s="24">
        <v>1382350326</v>
      </c>
      <c r="L7" s="34">
        <f>ROUND(K7/K5*100,1)</f>
        <v>50.7</v>
      </c>
    </row>
    <row r="8" spans="1:30" ht="13.5" customHeight="1">
      <c r="A8" s="7"/>
      <c r="B8" s="17" t="s">
        <v>1</v>
      </c>
      <c r="C8" s="24">
        <v>62349600</v>
      </c>
      <c r="D8" s="34">
        <f>ROUND(C8/C5*100,1)</f>
        <v>2.4</v>
      </c>
      <c r="E8" s="24">
        <v>63428600</v>
      </c>
      <c r="F8" s="34">
        <f>ROUND(E8/E5*100,1)</f>
        <v>2.2999999999999998</v>
      </c>
      <c r="G8" s="24">
        <v>60631300</v>
      </c>
      <c r="H8" s="34">
        <f>ROUND(G8/G5*100,1)</f>
        <v>2.2999999999999998</v>
      </c>
      <c r="I8" s="24">
        <v>55804300</v>
      </c>
      <c r="J8" s="34">
        <f>ROUND(I8/I5*100,1)</f>
        <v>2.1</v>
      </c>
      <c r="K8" s="24">
        <v>66157000</v>
      </c>
      <c r="L8" s="34">
        <f>ROUND(K8/K5*100,1)</f>
        <v>2.4</v>
      </c>
      <c r="M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</row>
    <row r="9" spans="1:30">
      <c r="A9" s="8" t="s">
        <v>14</v>
      </c>
      <c r="B9" s="17"/>
      <c r="C9" s="24">
        <v>901285280</v>
      </c>
      <c r="D9" s="34">
        <f>ROUND(C9/C5*100,1)</f>
        <v>34</v>
      </c>
      <c r="E9" s="24">
        <v>924808731</v>
      </c>
      <c r="F9" s="34">
        <f>ROUND(E9/E5*100,1)</f>
        <v>34</v>
      </c>
      <c r="G9" s="24">
        <v>882412744</v>
      </c>
      <c r="H9" s="34">
        <f>ROUND(G9/G5*100,1)</f>
        <v>33.200000000000003</v>
      </c>
      <c r="I9" s="24">
        <v>916311398</v>
      </c>
      <c r="J9" s="34">
        <f>ROUND(I9/I5*100,1)</f>
        <v>33.9</v>
      </c>
      <c r="K9" s="24">
        <v>926867088</v>
      </c>
      <c r="L9" s="34">
        <f>ROUND(K9/K5*100,1)</f>
        <v>34</v>
      </c>
    </row>
    <row r="10" spans="1:30">
      <c r="A10" s="8" t="s">
        <v>17</v>
      </c>
      <c r="B10" s="17"/>
      <c r="C10" s="24">
        <v>66714544</v>
      </c>
      <c r="D10" s="34">
        <f>ROUND(C10/C5*100,1)</f>
        <v>2.5</v>
      </c>
      <c r="E10" s="24">
        <v>70630596</v>
      </c>
      <c r="F10" s="34">
        <f>ROUND(E10/E5*100,1)</f>
        <v>2.6</v>
      </c>
      <c r="G10" s="24">
        <v>73526826</v>
      </c>
      <c r="H10" s="34">
        <f>ROUND(G10/G5*100,1)</f>
        <v>2.8</v>
      </c>
      <c r="I10" s="24">
        <v>79325400</v>
      </c>
      <c r="J10" s="34">
        <f>ROUND(I10/I5*100,1)</f>
        <v>2.9</v>
      </c>
      <c r="K10" s="24">
        <v>81007300</v>
      </c>
      <c r="L10" s="34">
        <f>ROUND(K10/K5*100,1)</f>
        <v>3</v>
      </c>
    </row>
    <row r="11" spans="1:30">
      <c r="A11" s="8" t="s">
        <v>18</v>
      </c>
      <c r="B11" s="17"/>
      <c r="C11" s="24">
        <v>120349230</v>
      </c>
      <c r="D11" s="34">
        <f>ROUND(C11/C5*100,1)</f>
        <v>4.5</v>
      </c>
      <c r="E11" s="24">
        <v>122412538</v>
      </c>
      <c r="F11" s="34">
        <f>ROUND(E11/E5*100,1)</f>
        <v>4.5</v>
      </c>
      <c r="G11" s="24">
        <v>131393431</v>
      </c>
      <c r="H11" s="34">
        <f>ROUND(G11/G5*100,1)</f>
        <v>4.9000000000000004</v>
      </c>
      <c r="I11" s="24">
        <v>139402743</v>
      </c>
      <c r="J11" s="34">
        <f>ROUND(I11/I5*100,1)</f>
        <v>5.2</v>
      </c>
      <c r="K11" s="24">
        <v>139322965</v>
      </c>
      <c r="L11" s="34">
        <f>ROUND(K11/K5*100,1)</f>
        <v>5.0999999999999996</v>
      </c>
    </row>
    <row r="12" spans="1:30">
      <c r="A12" s="9" t="s">
        <v>16</v>
      </c>
      <c r="B12" s="18"/>
      <c r="C12" s="25"/>
      <c r="D12" s="35"/>
      <c r="E12" s="25"/>
      <c r="F12" s="35"/>
      <c r="G12" s="25"/>
      <c r="H12" s="35"/>
      <c r="I12" s="25"/>
      <c r="J12" s="35"/>
      <c r="K12" s="25"/>
      <c r="L12" s="35"/>
    </row>
    <row r="13" spans="1:30">
      <c r="A13" s="8" t="s">
        <v>19</v>
      </c>
      <c r="B13" s="17"/>
      <c r="C13" s="24">
        <v>565500</v>
      </c>
      <c r="D13" s="34">
        <f>ROUND(C13/C5*100,1)</f>
        <v>0</v>
      </c>
      <c r="E13" s="24">
        <v>184800</v>
      </c>
      <c r="F13" s="34">
        <f>ROUND(E13/E5*100,1)</f>
        <v>0</v>
      </c>
      <c r="G13" s="24">
        <v>226500</v>
      </c>
      <c r="H13" s="34">
        <f>ROUND(G13/G5*100,1)</f>
        <v>0</v>
      </c>
      <c r="I13" s="24">
        <v>280650</v>
      </c>
      <c r="J13" s="34">
        <f>ROUND(I13/I5*100,1)</f>
        <v>0</v>
      </c>
      <c r="K13" s="24">
        <v>395400</v>
      </c>
      <c r="L13" s="34">
        <f>ROUND(K13/K5*100,1)</f>
        <v>0</v>
      </c>
    </row>
    <row r="14" spans="1:30">
      <c r="A14" s="8" t="s">
        <v>21</v>
      </c>
      <c r="B14" s="17"/>
      <c r="C14" s="24">
        <v>126820700</v>
      </c>
      <c r="D14" s="34">
        <f>ROUND(C14/C5*100,1)</f>
        <v>4.8</v>
      </c>
      <c r="E14" s="24">
        <v>129880568</v>
      </c>
      <c r="F14" s="34">
        <f>ROUND(E14/E5*100,1)</f>
        <v>4.8</v>
      </c>
      <c r="G14" s="24">
        <v>124496850</v>
      </c>
      <c r="H14" s="34">
        <f>ROUND(G14/G5*100,1)</f>
        <v>4.7</v>
      </c>
      <c r="I14" s="24">
        <v>128544237</v>
      </c>
      <c r="J14" s="34">
        <f>ROUND(I14/I5*100,1)-0.1</f>
        <v>4.7</v>
      </c>
      <c r="K14" s="24">
        <v>129405946</v>
      </c>
      <c r="L14" s="34">
        <f>ROUND(K14/K5*100,1)+0.1</f>
        <v>4.8</v>
      </c>
    </row>
    <row r="15" spans="1:30">
      <c r="A15" s="8" t="s">
        <v>13</v>
      </c>
      <c r="B15" s="17"/>
      <c r="C15" s="26">
        <v>96.07</v>
      </c>
      <c r="D15" s="36"/>
      <c r="E15" s="40">
        <v>96</v>
      </c>
      <c r="F15" s="36"/>
      <c r="G15" s="40">
        <v>96.2</v>
      </c>
      <c r="H15" s="36"/>
      <c r="I15" s="40">
        <v>96</v>
      </c>
      <c r="J15" s="36"/>
      <c r="K15" s="40">
        <v>95.36</v>
      </c>
      <c r="L15" s="36"/>
    </row>
    <row r="16" spans="1:30" ht="13.5" customHeight="1">
      <c r="A16" s="7" t="s">
        <v>20</v>
      </c>
      <c r="B16" s="19" t="s">
        <v>15</v>
      </c>
      <c r="C16" s="27">
        <f>C5/26635</f>
        <v>99517.161141355362</v>
      </c>
      <c r="D16" s="37"/>
      <c r="E16" s="41">
        <f>E5/26459</f>
        <v>102787.71253637703</v>
      </c>
      <c r="F16" s="37"/>
      <c r="G16" s="41">
        <f>G5/26356</f>
        <v>100766.71505539535</v>
      </c>
      <c r="H16" s="37"/>
      <c r="I16" s="41">
        <f>I5/26051</f>
        <v>103778.55199416529</v>
      </c>
      <c r="J16" s="37"/>
      <c r="K16" s="41">
        <f>K5/25882</f>
        <v>105305.07785333437</v>
      </c>
      <c r="L16" s="37"/>
    </row>
    <row r="17" spans="1:12" ht="13.5" customHeight="1">
      <c r="A17" s="10"/>
      <c r="B17" s="20" t="s">
        <v>22</v>
      </c>
      <c r="C17" s="28">
        <f>C5/10876</f>
        <v>243714.56298271424</v>
      </c>
      <c r="D17" s="38"/>
      <c r="E17" s="42">
        <f>E5/10969</f>
        <v>247940.56759959887</v>
      </c>
      <c r="F17" s="38"/>
      <c r="G17" s="42">
        <f>G5/11079</f>
        <v>239715.456449138</v>
      </c>
      <c r="H17" s="38"/>
      <c r="I17" s="42">
        <f>I5/11209</f>
        <v>241193.24275136052</v>
      </c>
      <c r="J17" s="38"/>
      <c r="K17" s="42">
        <f>K5/11321</f>
        <v>240747.81600565321</v>
      </c>
      <c r="L17" s="38"/>
    </row>
    <row r="18" spans="1:12">
      <c r="A18" s="11" t="s">
        <v>23</v>
      </c>
      <c r="B18" s="12"/>
      <c r="C18" s="29"/>
      <c r="D18" s="39"/>
      <c r="E18" s="43"/>
      <c r="F18" s="39"/>
      <c r="G18" s="43"/>
      <c r="H18" s="39"/>
      <c r="I18" s="43"/>
      <c r="J18" s="39"/>
      <c r="K18" s="43"/>
      <c r="L18" s="39"/>
    </row>
    <row r="19" spans="1:12">
      <c r="A19" s="11" t="s">
        <v>24</v>
      </c>
      <c r="B19" s="12"/>
      <c r="D19" s="12"/>
      <c r="E19" s="11"/>
      <c r="F19" s="11"/>
      <c r="G19" s="11"/>
      <c r="H19" s="11"/>
      <c r="I19" s="11"/>
      <c r="J19" s="11"/>
      <c r="K19" s="11"/>
      <c r="L19" s="11"/>
    </row>
  </sheetData>
  <mergeCells count="17">
    <mergeCell ref="C3:D3"/>
    <mergeCell ref="E3:F3"/>
    <mergeCell ref="G3:H3"/>
    <mergeCell ref="I3:J3"/>
    <mergeCell ref="K3:L3"/>
    <mergeCell ref="A5:B5"/>
    <mergeCell ref="A6:B6"/>
    <mergeCell ref="A9:B9"/>
    <mergeCell ref="A10:B10"/>
    <mergeCell ref="A11:B11"/>
    <mergeCell ref="A12:B12"/>
    <mergeCell ref="A13:B13"/>
    <mergeCell ref="A14:B14"/>
    <mergeCell ref="A15:B15"/>
    <mergeCell ref="A3:B4"/>
    <mergeCell ref="A7:A8"/>
    <mergeCell ref="A16:A17"/>
  </mergeCells>
  <phoneticPr fontId="19"/>
  <conditionalFormatting sqref="J5">
    <cfRule type="cellIs" dxfId="13" priority="3" stopIfTrue="1" operator="notEqual">
      <formula>100</formula>
    </cfRule>
  </conditionalFormatting>
  <conditionalFormatting sqref="J5">
    <cfRule type="cellIs" dxfId="12" priority="4" stopIfTrue="1" operator="notEqual">
      <formula>100</formula>
    </cfRule>
  </conditionalFormatting>
  <conditionalFormatting sqref="D5">
    <cfRule type="cellIs" dxfId="11" priority="5" stopIfTrue="1" operator="notEqual">
      <formula>100</formula>
    </cfRule>
  </conditionalFormatting>
  <conditionalFormatting sqref="D5">
    <cfRule type="cellIs" dxfId="10" priority="6" stopIfTrue="1" operator="notEqual">
      <formula>100</formula>
    </cfRule>
  </conditionalFormatting>
  <conditionalFormatting sqref="F5">
    <cfRule type="cellIs" dxfId="9" priority="7" stopIfTrue="1" operator="notEqual">
      <formula>100</formula>
    </cfRule>
  </conditionalFormatting>
  <conditionalFormatting sqref="F5">
    <cfRule type="cellIs" dxfId="8" priority="8" stopIfTrue="1" operator="notEqual">
      <formula>100</formula>
    </cfRule>
  </conditionalFormatting>
  <conditionalFormatting sqref="D5">
    <cfRule type="cellIs" dxfId="7" priority="9" stopIfTrue="1" operator="notEqual">
      <formula>100</formula>
    </cfRule>
  </conditionalFormatting>
  <conditionalFormatting sqref="D5">
    <cfRule type="cellIs" dxfId="6" priority="10" stopIfTrue="1" operator="notEqual">
      <formula>100</formula>
    </cfRule>
  </conditionalFormatting>
  <conditionalFormatting sqref="D5">
    <cfRule type="cellIs" dxfId="5" priority="11" stopIfTrue="1" operator="notEqual">
      <formula>100</formula>
    </cfRule>
  </conditionalFormatting>
  <conditionalFormatting sqref="D5">
    <cfRule type="cellIs" dxfId="4" priority="12" stopIfTrue="1" operator="notEqual">
      <formula>100</formula>
    </cfRule>
  </conditionalFormatting>
  <conditionalFormatting sqref="H5">
    <cfRule type="cellIs" dxfId="3" priority="15" stopIfTrue="1" operator="notEqual">
      <formula>100</formula>
    </cfRule>
  </conditionalFormatting>
  <conditionalFormatting sqref="H5">
    <cfRule type="cellIs" dxfId="2" priority="16" stopIfTrue="1" operator="notEqual">
      <formula>100</formula>
    </cfRule>
  </conditionalFormatting>
  <conditionalFormatting sqref="L5">
    <cfRule type="cellIs" dxfId="1" priority="1" stopIfTrue="1" operator="notEqual">
      <formula>100</formula>
    </cfRule>
  </conditionalFormatting>
  <conditionalFormatting sqref="L5">
    <cfRule type="cellIs" dxfId="0" priority="2" stopIfTrue="1" operator="notEqual">
      <formula>100</formula>
    </cfRule>
  </conditionalFormatting>
  <pageMargins left="0.78740157480314965" right="0.15748031496062992" top="0.98425196850393704" bottom="0.98425196850393704" header="0.76145833333333335" footer="0.51181102362204722"/>
  <pageSetup paperSize="9" scale="85" fitToWidth="1" fitToHeight="1" orientation="landscape" usePrinterDefaults="1" r:id="rId1"/>
  <headerFooter scaleWithDoc="0" alignWithMargins="0">
    <oddHeader>&amp;L
&amp;"ＭＳ ゴシック,太字"&amp;12 14．町税の内訳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14．町税の内訳</vt:lpstr>
    </vt:vector>
  </TitlesOfParts>
  <Company>企画調整課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jyoho</dc:creator>
  <cp:lastModifiedBy>Administrator</cp:lastModifiedBy>
  <cp:lastPrinted>2025-01-29T07:47:42Z</cp:lastPrinted>
  <dcterms:created xsi:type="dcterms:W3CDTF">2006-09-07T02:11:01Z</dcterms:created>
  <dcterms:modified xsi:type="dcterms:W3CDTF">2025-05-01T05:31:53Z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2025-05-01T05:31:53Z</vt:filetime>
  </property>
</Properties>
</file>